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VID19\"/>
    </mc:Choice>
  </mc:AlternateContent>
  <xr:revisionPtr revIDLastSave="0" documentId="13_ncr:1_{67DA6698-33C3-42DF-B12E-678C3C316173}" xr6:coauthVersionLast="46" xr6:coauthVersionMax="46" xr10:uidLastSave="{00000000-0000-0000-0000-000000000000}"/>
  <bookViews>
    <workbookView xWindow="19620" yWindow="1650" windowWidth="23385" windowHeight="15375" activeTab="2" xr2:uid="{420AC56E-601A-4B8D-9627-D66B54995FEA}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Input'!$A$1:$H$42</definedName>
    <definedName name="_xlnm.Print_Area" localSheetId="2">'Financial Input'!$A$1:$N$58</definedName>
    <definedName name="_xlnm.Print_Area" localSheetId="0">Summary!$A$1:$X$33</definedName>
    <definedName name="Units" localSheetId="2">[1]Inputs!#REF!</definedName>
    <definedName name="Units">'Consumption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4" l="1"/>
  <c r="D60" i="4"/>
  <c r="D73" i="4"/>
  <c r="D59" i="4"/>
  <c r="D72" i="4" l="1"/>
  <c r="D58" i="4"/>
  <c r="E13" i="4" l="1"/>
  <c r="D13" i="4"/>
  <c r="H14" i="4"/>
  <c r="G14" i="4"/>
  <c r="E12" i="4"/>
  <c r="D12" i="4"/>
  <c r="G15" i="4" l="1"/>
  <c r="D14" i="4"/>
  <c r="E14" i="4"/>
  <c r="D15" i="4" s="1"/>
  <c r="D70" i="4"/>
  <c r="D71" i="4"/>
  <c r="D57" i="4"/>
  <c r="C68" i="4" l="1"/>
  <c r="B68" i="4"/>
  <c r="B7" i="4" l="1"/>
  <c r="A62" i="4"/>
  <c r="A48" i="4"/>
  <c r="B13" i="3"/>
  <c r="B50" i="4"/>
  <c r="M16" i="5" l="1"/>
  <c r="M8" i="5"/>
  <c r="B51" i="4" l="1"/>
  <c r="C51" i="4"/>
  <c r="B52" i="4"/>
  <c r="C52" i="4"/>
  <c r="B53" i="4"/>
  <c r="C53" i="4"/>
  <c r="B54" i="4"/>
  <c r="C54" i="4"/>
  <c r="C50" i="4"/>
  <c r="C65" i="4"/>
  <c r="C66" i="4"/>
  <c r="C67" i="4"/>
  <c r="C64" i="4"/>
  <c r="B65" i="4"/>
  <c r="B66" i="4"/>
  <c r="B67" i="4"/>
  <c r="N6" i="4" s="1"/>
  <c r="B64" i="4"/>
  <c r="C5" i="3"/>
  <c r="N5" i="3" s="1"/>
  <c r="H2" i="4" l="1"/>
  <c r="G1" i="5"/>
  <c r="B6" i="4"/>
  <c r="B5" i="4"/>
  <c r="G6" i="4" l="1"/>
  <c r="J6" i="4"/>
  <c r="M6" i="4"/>
  <c r="P6" i="4"/>
  <c r="S6" i="4"/>
  <c r="V6" i="4"/>
  <c r="D6" i="4"/>
  <c r="P5" i="4"/>
  <c r="S5" i="4"/>
  <c r="V5" i="4"/>
  <c r="D5" i="4"/>
  <c r="H6" i="4"/>
  <c r="K6" i="4"/>
  <c r="Q6" i="4"/>
  <c r="T6" i="4"/>
  <c r="W6" i="4"/>
  <c r="E6" i="4"/>
  <c r="Q5" i="4"/>
  <c r="T5" i="4"/>
  <c r="W5" i="4"/>
  <c r="E5" i="4"/>
  <c r="D7" i="4" l="1"/>
  <c r="S7" i="4"/>
  <c r="P7" i="4"/>
  <c r="W7" i="4"/>
  <c r="Q7" i="4"/>
  <c r="T7" i="4"/>
  <c r="V7" i="4"/>
  <c r="E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54" i="4"/>
  <c r="D64" i="4"/>
  <c r="D67" i="4"/>
  <c r="D50" i="4"/>
  <c r="D66" i="4"/>
  <c r="D69" i="4"/>
  <c r="D65" i="4"/>
  <c r="D68" i="4"/>
  <c r="D53" i="4"/>
  <c r="D56" i="4"/>
  <c r="D52" i="4"/>
  <c r="D55" i="4"/>
  <c r="D51" i="4"/>
  <c r="G8" i="4" l="1"/>
  <c r="P8" i="4"/>
  <c r="J8" i="4"/>
  <c r="D8" i="4"/>
  <c r="M8" i="4"/>
  <c r="V8" i="4"/>
  <c r="S8" i="4"/>
</calcChain>
</file>

<file path=xl/sharedStrings.xml><?xml version="1.0" encoding="utf-8"?>
<sst xmlns="http://schemas.openxmlformats.org/spreadsheetml/2006/main" count="134" uniqueCount="54">
  <si>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</si>
  <si>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</si>
  <si>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</si>
  <si>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</si>
  <si>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</si>
  <si>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</si>
  <si>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</si>
  <si>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</si>
  <si>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</si>
  <si>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</si>
  <si>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</si>
  <si>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</si>
  <si>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</si>
  <si>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</si>
  <si>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</si>
  <si>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</si>
  <si>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</si>
  <si>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</si>
  <si>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</si>
  <si>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</si>
  <si>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</si>
  <si>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</si>
  <si>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</si>
  <si>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</si>
  <si>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</si>
  <si>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</si>
  <si>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</si>
  <si>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</si>
  <si>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</si>
  <si>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</si>
  <si>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</si>
  <si>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</si>
  <si>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</si>
  <si>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</si>
  <si>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</si>
  <si>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</si>
  <si>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</si>
  <si>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</si>
  <si>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</si>
  <si>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</si>
  <si>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</si>
  <si>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</si>
  <si>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Total Deliveries % Change</t>
  </si>
  <si>
    <t>Block Island Utility District</t>
  </si>
  <si>
    <t>N/A</t>
  </si>
  <si>
    <t xml:space="preserve">The rate redesign that went into effect June 1, 2020 shifted some Residential Demand (that would have been classified as Non-Residnetail because of their size) accounts back to Residential. </t>
  </si>
  <si>
    <t>September</t>
  </si>
  <si>
    <t>October</t>
  </si>
  <si>
    <t>November</t>
  </si>
  <si>
    <t>December</t>
  </si>
  <si>
    <t>Residential Deliveries (kWh)</t>
  </si>
  <si>
    <t>Non-Residential Deliveries (kWh)</t>
  </si>
  <si>
    <t>Total Deliveries (kWh)</t>
  </si>
  <si>
    <t>Dece,ber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</si>
</sst>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0" fontId="2" fillId="4" borderId="0" xfId="0" applyFont="1" applyFill="1" applyBorder="1" applyAlignment="1">
      <alignment horizontal="center"/>
    </xf>
    <xf numFmtId="164" fontId="0" fillId="0" borderId="0" xfId="1" applyNumberFormat="1" applyFont="1" applyAlignment="1"/>
    <xf numFmtId="3" fontId="0" fillId="0" borderId="0" xfId="0" applyNumberFormat="1" applyAlignment="1"/>
    <xf numFmtId="3" fontId="0" fillId="0" borderId="0" xfId="0" applyNumberFormat="1"/>
    <xf numFmtId="0" fontId="0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Summary!$A$48</c:f>
          <c:strCache>
            <c:ptCount val="1"/>
            <c:pt idx="0">
              <c:v>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Summary!$C$50:$C$56</c:f>
              <c:numCache>
                <c:formatCode>_(* #,##0_);_(* \(#,##0\);_(* "-"??_);_(@_)</c:formatCode>
                <c:ptCount val="7"/>
                <c:pt idx="0">
                  <c:v>230398</c:v>
                </c:pt>
                <c:pt idx="1">
                  <c:v>233799</c:v>
                </c:pt>
                <c:pt idx="2">
                  <c:v>215163</c:v>
                </c:pt>
                <c:pt idx="3">
                  <c:v>256678</c:v>
                </c:pt>
                <c:pt idx="4">
                  <c:v>328170</c:v>
                </c:pt>
                <c:pt idx="5">
                  <c:v>581257</c:v>
                </c:pt>
                <c:pt idx="6">
                  <c:v>565281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Summary!$A$50:$A$56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Summary!$B$50:$B$56</c:f>
              <c:numCache>
                <c:formatCode>_(* #,##0_);_(* \(#,##0\);_(* "-"??_);_(@_)</c:formatCode>
                <c:ptCount val="7"/>
                <c:pt idx="0">
                  <c:v>222078</c:v>
                </c:pt>
                <c:pt idx="1">
                  <c:v>233000</c:v>
                </c:pt>
                <c:pt idx="2">
                  <c:v>233112</c:v>
                </c:pt>
                <c:pt idx="3">
                  <c:v>241101</c:v>
                </c:pt>
                <c:pt idx="4">
                  <c:v>542054</c:v>
                </c:pt>
                <c:pt idx="5">
                  <c:v>993126</c:v>
                </c:pt>
                <c:pt idx="6">
                  <c:v>983202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Non-Residential Deliveries (kWh)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Summary!$C$39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476112</c:v>
                </c:pt>
                <c:pt idx="1">
                  <c:v>518215</c:v>
                </c:pt>
                <c:pt idx="2">
                  <c:v>465518</c:v>
                </c:pt>
                <c:pt idx="3">
                  <c:v>679342</c:v>
                </c:pt>
                <c:pt idx="4">
                  <c:v>927597</c:v>
                </c:pt>
                <c:pt idx="5">
                  <c:v>1559898</c:v>
                </c:pt>
                <c:pt idx="6">
                  <c:v>1540109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Summary!$B$39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478521</c:v>
                </c:pt>
                <c:pt idx="1">
                  <c:v>491644</c:v>
                </c:pt>
                <c:pt idx="2">
                  <c:v>450294</c:v>
                </c:pt>
                <c:pt idx="3">
                  <c:v>494447</c:v>
                </c:pt>
                <c:pt idx="4">
                  <c:v>643205</c:v>
                </c:pt>
                <c:pt idx="5">
                  <c:v>1114742</c:v>
                </c:pt>
                <c:pt idx="6">
                  <c:v>1207707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64559</xdr:colOff>
      <xdr:row>18</xdr:row>
      <xdr:rowOff>89437</xdr:rowOff>
    </xdr:from>
    <xdr:to>
      <xdr:col>6</xdr:col>
      <xdr:colOff>232834</xdr:colOff>
      <xdr:row>29</xdr:row>
      <xdr:rowOff>89437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</xdr:colOff>
      <xdr:row>18</xdr:row>
      <xdr:rowOff>89437</xdr:rowOff>
    </xdr:from>
    <xdr:to>
      <xdr:col>13</xdr:col>
      <xdr:colOff>571502</xdr:colOff>
      <xdr:row>29</xdr:row>
      <xdr:rowOff>89437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80"/>
  <sheetViews>
    <sheetView topLeftCell="A31" zoomScale="90" zoomScaleNormal="90" zoomScaleSheetLayoutView="90" workbookViewId="0">
      <selection activeCell="C75" sqref="C7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9.5703125" style="9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2"/>
      <c r="Z1" s="4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3" t="str">
        <f>+'Consumption Input'!N5</f>
        <v>Block Island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40</v>
      </c>
      <c r="C4" s="11"/>
      <c r="D4" s="55" t="s">
        <v>6</v>
      </c>
      <c r="E4" s="55"/>
      <c r="F4" s="16"/>
      <c r="G4" s="55" t="s">
        <v>7</v>
      </c>
      <c r="H4" s="55"/>
      <c r="I4" s="16"/>
      <c r="J4" s="55" t="s">
        <v>8</v>
      </c>
      <c r="K4" s="55"/>
      <c r="L4" s="16"/>
      <c r="M4" s="55" t="s">
        <v>2</v>
      </c>
      <c r="N4" s="55"/>
      <c r="O4" s="16"/>
      <c r="P4" s="55" t="s">
        <v>9</v>
      </c>
      <c r="Q4" s="55"/>
      <c r="R4" s="16"/>
      <c r="S4" s="55" t="s">
        <v>10</v>
      </c>
      <c r="T4" s="55"/>
      <c r="U4" s="16"/>
      <c r="V4" s="55" t="s">
        <v>11</v>
      </c>
      <c r="W4" s="55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A48</f>
        <v>Residential Deliveries (kWh)</v>
      </c>
      <c r="C5" s="11"/>
      <c r="D5" s="15">
        <f>C50</f>
        <v>230398</v>
      </c>
      <c r="E5" s="14">
        <f>B50</f>
        <v>222078</v>
      </c>
      <c r="G5" s="15">
        <f>C51</f>
        <v>233799</v>
      </c>
      <c r="H5" s="14">
        <f>B51</f>
        <v>233000</v>
      </c>
      <c r="J5" s="15">
        <f>C52</f>
        <v>215163</v>
      </c>
      <c r="K5" s="14">
        <f>B52</f>
        <v>233112</v>
      </c>
      <c r="M5" s="15">
        <f>C53</f>
        <v>256678</v>
      </c>
      <c r="N5" s="14">
        <f>B53</f>
        <v>241101</v>
      </c>
      <c r="P5" s="15">
        <f>C54</f>
        <v>328170</v>
      </c>
      <c r="Q5" s="14">
        <f>B54</f>
        <v>542054</v>
      </c>
      <c r="S5" s="15">
        <f>C55</f>
        <v>581257</v>
      </c>
      <c r="T5" s="14">
        <f>B55</f>
        <v>993126</v>
      </c>
      <c r="V5" s="15">
        <f>C56</f>
        <v>565281</v>
      </c>
      <c r="W5" s="14">
        <f>B56</f>
        <v>983202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A62</f>
        <v>Non-Residential Deliveries (kWh)</v>
      </c>
      <c r="C6" s="11"/>
      <c r="D6" s="15">
        <f>C64</f>
        <v>476112</v>
      </c>
      <c r="E6" s="14">
        <f>B64</f>
        <v>478521</v>
      </c>
      <c r="G6" s="15">
        <f>C65</f>
        <v>518215</v>
      </c>
      <c r="H6" s="14">
        <f>B65</f>
        <v>491644</v>
      </c>
      <c r="J6" s="15">
        <f>C66</f>
        <v>465518</v>
      </c>
      <c r="K6" s="14">
        <f>B66</f>
        <v>450294</v>
      </c>
      <c r="M6" s="15">
        <f>C67</f>
        <v>679342</v>
      </c>
      <c r="N6" s="14">
        <f>B67</f>
        <v>494447</v>
      </c>
      <c r="P6" s="15">
        <f>C68</f>
        <v>927597</v>
      </c>
      <c r="Q6" s="14">
        <f>B68</f>
        <v>643205</v>
      </c>
      <c r="S6" s="15">
        <f>C69</f>
        <v>1559898</v>
      </c>
      <c r="T6" s="14">
        <f>B69</f>
        <v>1114742</v>
      </c>
      <c r="V6" s="15">
        <f>C70</f>
        <v>1540109</v>
      </c>
      <c r="W6" s="14">
        <f>B70</f>
        <v>1207707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706510</v>
      </c>
      <c r="E7" s="14">
        <f>SUM(E5:E6)</f>
        <v>700599</v>
      </c>
      <c r="G7" s="15">
        <f>SUM(G5:G6)</f>
        <v>752014</v>
      </c>
      <c r="H7" s="14">
        <f>SUM(H5:H6)</f>
        <v>724644</v>
      </c>
      <c r="J7" s="15">
        <f>SUM(J5:J6)</f>
        <v>680681</v>
      </c>
      <c r="K7" s="14">
        <f>SUM(K5:K6)</f>
        <v>683406</v>
      </c>
      <c r="M7" s="15">
        <f>SUM(M5:M6)</f>
        <v>936020</v>
      </c>
      <c r="N7" s="14">
        <f>SUM(N5:N6)</f>
        <v>735548</v>
      </c>
      <c r="P7" s="15">
        <f>SUM(P5:P6)</f>
        <v>1255767</v>
      </c>
      <c r="Q7" s="14">
        <f>SUM(Q5:Q6)</f>
        <v>1185259</v>
      </c>
      <c r="S7" s="15">
        <f>SUM(S5:S6)</f>
        <v>2141155</v>
      </c>
      <c r="T7" s="14">
        <f>SUM(T5:T6)</f>
        <v>2107868</v>
      </c>
      <c r="V7" s="15">
        <f>SUM(V5:V6)</f>
        <v>2105390</v>
      </c>
      <c r="W7" s="14">
        <f>SUM(W5:W6)</f>
        <v>2190909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12" t="s">
        <v>42</v>
      </c>
      <c r="C8" s="11"/>
      <c r="D8" s="54">
        <f>E7/D7-1</f>
        <v>-8.3664774737796099E-3</v>
      </c>
      <c r="E8" s="54"/>
      <c r="F8" s="19"/>
      <c r="G8" s="54">
        <f>H7/G7-1</f>
        <v>-3.6395599018103408E-2</v>
      </c>
      <c r="H8" s="54"/>
      <c r="I8" s="19"/>
      <c r="J8" s="54">
        <f>K7/J7-1</f>
        <v>4.0033437101960612E-3</v>
      </c>
      <c r="K8" s="54"/>
      <c r="L8" s="19"/>
      <c r="M8" s="54">
        <f>N7/M7-1</f>
        <v>-0.21417491079250439</v>
      </c>
      <c r="N8" s="54"/>
      <c r="O8" s="19"/>
      <c r="P8" s="54">
        <f>Q7/P7-1</f>
        <v>-5.6147358546609349E-2</v>
      </c>
      <c r="Q8" s="54"/>
      <c r="R8" s="19"/>
      <c r="S8" s="54">
        <f>T7/S7-1</f>
        <v>-1.5546282263544708E-2</v>
      </c>
      <c r="T8" s="54"/>
      <c r="U8" s="19"/>
      <c r="V8" s="54">
        <f>W7/V7-1</f>
        <v>4.0619077700568607E-2</v>
      </c>
      <c r="W8" s="54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9" customFormat="1" ht="6" customHeight="1" x14ac:dyDescent="0.25">
      <c r="A10" s="28"/>
      <c r="B10" s="11"/>
      <c r="C10" s="11"/>
      <c r="D10" s="11"/>
      <c r="E10" s="11"/>
      <c r="F10" s="48"/>
      <c r="G10" s="11"/>
      <c r="H10" s="11"/>
      <c r="I10" s="48"/>
      <c r="J10" s="11"/>
      <c r="K10" s="11"/>
      <c r="L10" s="48"/>
      <c r="M10" s="11"/>
      <c r="N10" s="11"/>
      <c r="O10" s="48"/>
      <c r="P10" s="11"/>
      <c r="Q10" s="11"/>
      <c r="R10" s="48"/>
      <c r="S10" s="11"/>
      <c r="T10" s="11"/>
      <c r="U10" s="48"/>
      <c r="V10" s="11"/>
      <c r="W10" s="11"/>
      <c r="X10" s="11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9" customFormat="1" x14ac:dyDescent="0.25">
      <c r="A11" s="28"/>
      <c r="B11" s="13" t="s">
        <v>40</v>
      </c>
      <c r="C11" s="11"/>
      <c r="D11" s="55" t="s">
        <v>46</v>
      </c>
      <c r="E11" s="55"/>
      <c r="F11" s="48"/>
      <c r="G11" s="55" t="s">
        <v>47</v>
      </c>
      <c r="H11" s="55"/>
      <c r="I11" s="48"/>
      <c r="J11" s="55" t="s">
        <v>48</v>
      </c>
      <c r="K11" s="55"/>
      <c r="L11" s="48"/>
      <c r="M11" s="55" t="s">
        <v>49</v>
      </c>
      <c r="N11" s="55"/>
      <c r="O11" s="48"/>
      <c r="P11" s="55"/>
      <c r="Q11" s="55"/>
      <c r="R11" s="48"/>
      <c r="S11" s="55"/>
      <c r="T11" s="55"/>
      <c r="U11" s="48"/>
      <c r="V11" s="55"/>
      <c r="W11" s="55"/>
      <c r="X11" s="11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12" t="s">
        <v>50</v>
      </c>
      <c r="C12" s="11"/>
      <c r="D12" s="15">
        <f>C56</f>
        <v>565281</v>
      </c>
      <c r="E12" s="14">
        <f>B56</f>
        <v>983202</v>
      </c>
      <c r="G12" s="15">
        <v>264082</v>
      </c>
      <c r="H12" s="14">
        <v>484399</v>
      </c>
      <c r="J12" s="15">
        <v>236074</v>
      </c>
      <c r="K12" s="14">
        <v>420756</v>
      </c>
      <c r="M12" s="15"/>
      <c r="N12" s="14"/>
      <c r="P12" s="15"/>
      <c r="Q12" s="14"/>
      <c r="S12" s="15"/>
      <c r="T12" s="14"/>
      <c r="V12" s="15"/>
      <c r="W12" s="14"/>
      <c r="X12" s="11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12" t="s">
        <v>51</v>
      </c>
      <c r="C13" s="11"/>
      <c r="D13" s="15">
        <f>C70</f>
        <v>1540109</v>
      </c>
      <c r="E13" s="14">
        <f>B70</f>
        <v>1207707</v>
      </c>
      <c r="G13" s="15">
        <v>619499</v>
      </c>
      <c r="H13" s="14">
        <v>456173</v>
      </c>
      <c r="J13" s="15">
        <v>508665</v>
      </c>
      <c r="K13" s="14">
        <v>345799</v>
      </c>
      <c r="M13" s="15"/>
      <c r="N13" s="14"/>
      <c r="P13" s="15"/>
      <c r="Q13" s="14"/>
      <c r="S13" s="15"/>
      <c r="T13" s="14"/>
      <c r="V13" s="15"/>
      <c r="W13" s="14"/>
      <c r="X13" s="11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12" t="s">
        <v>52</v>
      </c>
      <c r="C14" s="11"/>
      <c r="D14" s="15">
        <f>SUM(D12:D13)</f>
        <v>2105390</v>
      </c>
      <c r="E14" s="14">
        <f>SUM(E12:E13)</f>
        <v>2190909</v>
      </c>
      <c r="G14" s="15">
        <f>SUM(G12:G13)</f>
        <v>883581</v>
      </c>
      <c r="H14" s="14">
        <f>SUM(H12:H13)</f>
        <v>940572</v>
      </c>
      <c r="J14" s="15"/>
      <c r="K14" s="14"/>
      <c r="M14" s="15"/>
      <c r="N14" s="14"/>
      <c r="P14" s="15"/>
      <c r="Q14" s="14"/>
      <c r="S14" s="15"/>
      <c r="T14" s="14"/>
      <c r="V14" s="15"/>
      <c r="W14" s="14"/>
      <c r="X14" s="11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12" t="s">
        <v>42</v>
      </c>
      <c r="C15" s="11"/>
      <c r="D15" s="54">
        <f>E14/D14-1</f>
        <v>4.0619077700568607E-2</v>
      </c>
      <c r="E15" s="54"/>
      <c r="F15" s="19"/>
      <c r="G15" s="54">
        <f>H14/G14-1</f>
        <v>6.450002885983297E-2</v>
      </c>
      <c r="H15" s="54"/>
      <c r="I15" s="19"/>
      <c r="J15" s="54"/>
      <c r="K15" s="54"/>
      <c r="L15" s="19"/>
      <c r="M15" s="54"/>
      <c r="N15" s="54"/>
      <c r="O15" s="19"/>
      <c r="P15" s="54"/>
      <c r="Q15" s="54"/>
      <c r="R15" s="19"/>
      <c r="S15" s="54"/>
      <c r="T15" s="54"/>
      <c r="U15" s="19"/>
      <c r="V15" s="54"/>
      <c r="W15" s="54"/>
      <c r="X15" s="11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ht="6" customHeight="1" x14ac:dyDescent="0.25">
      <c r="A16" s="28"/>
      <c r="B16" s="11"/>
      <c r="C16" s="11"/>
      <c r="D16" s="11"/>
      <c r="E16" s="11"/>
      <c r="F16" s="48"/>
      <c r="G16" s="11"/>
      <c r="H16" s="11"/>
      <c r="I16" s="48"/>
      <c r="J16" s="11"/>
      <c r="K16" s="11"/>
      <c r="L16" s="48"/>
      <c r="M16" s="11"/>
      <c r="N16" s="11"/>
      <c r="O16" s="48"/>
      <c r="P16" s="11"/>
      <c r="Q16" s="11"/>
      <c r="R16" s="48"/>
      <c r="S16" s="11"/>
      <c r="T16" s="11"/>
      <c r="U16" s="48"/>
      <c r="V16" s="11"/>
      <c r="W16" s="11"/>
      <c r="X16" s="11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s="9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s="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s="9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s="9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s="9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9" customFormat="1" x14ac:dyDescent="0.25"/>
    <row r="29" spans="1:55" s="9" customFormat="1" x14ac:dyDescent="0.25"/>
    <row r="30" spans="1:55" s="9" customFormat="1" x14ac:dyDescent="0.25"/>
    <row r="31" spans="1:55" s="9" customFormat="1" x14ac:dyDescent="0.25"/>
    <row r="32" spans="1:55" s="9" customFormat="1" x14ac:dyDescent="0.25"/>
    <row r="33" spans="1:21" s="9" customFormat="1" x14ac:dyDescent="0.25"/>
    <row r="34" spans="1:21" s="9" customFormat="1" x14ac:dyDescent="0.25"/>
    <row r="35" spans="1:21" s="9" customFormat="1" x14ac:dyDescent="0.25"/>
    <row r="36" spans="1:21" s="9" customFormat="1" x14ac:dyDescent="0.25">
      <c r="A36" s="56" t="s">
        <v>17</v>
      </c>
      <c r="B36" s="56"/>
      <c r="C36" s="56"/>
      <c r="D36" s="56"/>
      <c r="E36" s="56"/>
    </row>
    <row r="37" spans="1:21" s="9" customFormat="1" x14ac:dyDescent="0.25">
      <c r="A37" s="23"/>
      <c r="B37" s="23"/>
      <c r="C37" s="23"/>
      <c r="D37" s="23"/>
      <c r="E37" s="23"/>
    </row>
    <row r="38" spans="1:21" hidden="1" x14ac:dyDescent="0.25">
      <c r="A38" s="7"/>
    </row>
    <row r="39" spans="1:21" hidden="1" x14ac:dyDescent="0.25">
      <c r="A39" s="2"/>
      <c r="B39" s="3"/>
      <c r="C39" s="3"/>
    </row>
    <row r="40" spans="1:21" hidden="1" x14ac:dyDescent="0.25">
      <c r="A40" s="1"/>
      <c r="B40" s="22"/>
      <c r="C40" s="22"/>
      <c r="D40" s="5"/>
      <c r="E40" s="5"/>
      <c r="F40" s="5"/>
      <c r="I40" s="5"/>
      <c r="L40" s="5"/>
      <c r="O40" s="5"/>
      <c r="R40" s="5"/>
      <c r="U40" s="5"/>
    </row>
    <row r="41" spans="1:21" hidden="1" x14ac:dyDescent="0.25">
      <c r="A41" s="1"/>
      <c r="B41" s="22"/>
      <c r="C41" s="22"/>
      <c r="D41" s="5"/>
      <c r="E41" s="5"/>
      <c r="F41" s="5"/>
      <c r="I41" s="5"/>
      <c r="L41" s="5"/>
      <c r="O41" s="5"/>
      <c r="R41" s="5"/>
      <c r="U41" s="5"/>
    </row>
    <row r="42" spans="1:21" hidden="1" x14ac:dyDescent="0.25">
      <c r="A42" s="1"/>
      <c r="B42" s="22"/>
      <c r="C42" s="22"/>
      <c r="D42" s="5"/>
      <c r="E42" s="5"/>
      <c r="F42" s="5"/>
      <c r="I42" s="5"/>
      <c r="L42" s="5"/>
      <c r="O42" s="5"/>
      <c r="R42" s="5"/>
      <c r="U42" s="5"/>
    </row>
    <row r="43" spans="1:21" hidden="1" x14ac:dyDescent="0.25">
      <c r="A43" s="1"/>
      <c r="B43" s="22"/>
      <c r="C43" s="22"/>
      <c r="D43" s="5"/>
      <c r="E43" s="5"/>
      <c r="F43" s="5"/>
      <c r="I43" s="5"/>
      <c r="L43" s="5"/>
      <c r="O43" s="5"/>
      <c r="R43" s="5"/>
      <c r="U43" s="5"/>
    </row>
    <row r="44" spans="1:21" hidden="1" x14ac:dyDescent="0.25">
      <c r="A44" s="1"/>
      <c r="B44" s="22"/>
      <c r="C44" s="22"/>
      <c r="D44" s="5"/>
      <c r="E44" s="5"/>
      <c r="F44" s="5"/>
      <c r="I44" s="5"/>
      <c r="L44" s="5"/>
      <c r="O44" s="5"/>
      <c r="R44" s="5"/>
      <c r="U44" s="5"/>
    </row>
    <row r="45" spans="1:21" hidden="1" x14ac:dyDescent="0.25">
      <c r="A45" s="1"/>
      <c r="B45" s="22"/>
      <c r="C45" s="22"/>
      <c r="D45" s="5"/>
      <c r="E45" s="5"/>
      <c r="F45" s="5"/>
      <c r="I45" s="5"/>
      <c r="L45" s="5"/>
      <c r="O45" s="5"/>
      <c r="R45" s="5"/>
      <c r="U45" s="5"/>
    </row>
    <row r="46" spans="1:21" hidden="1" x14ac:dyDescent="0.25">
      <c r="A46" s="1"/>
      <c r="B46" s="22"/>
      <c r="C46" s="22"/>
      <c r="D46" s="5"/>
      <c r="E46" s="5"/>
      <c r="F46" s="5"/>
      <c r="I46" s="5"/>
      <c r="L46" s="5"/>
      <c r="O46" s="5"/>
      <c r="R46" s="5"/>
      <c r="U46" s="5"/>
    </row>
    <row r="48" spans="1:21" x14ac:dyDescent="0.25">
      <c r="A48" s="7" t="str">
        <f>"Residential Deliveries ("&amp;'Consumption Input'!$C$9&amp;")"</f>
        <v>Residential Deliveries (kWh)</v>
      </c>
    </row>
    <row r="49" spans="1:21" x14ac:dyDescent="0.25">
      <c r="A49" s="2" t="s">
        <v>3</v>
      </c>
      <c r="B49" s="3" t="s">
        <v>0</v>
      </c>
      <c r="C49" s="3" t="s">
        <v>1</v>
      </c>
    </row>
    <row r="50" spans="1:21" x14ac:dyDescent="0.25">
      <c r="A50" s="1" t="s">
        <v>6</v>
      </c>
      <c r="B50" s="6">
        <f>'Consumption Input'!F17</f>
        <v>222078</v>
      </c>
      <c r="C50" s="6">
        <f>'Consumption Input'!B17</f>
        <v>230398</v>
      </c>
      <c r="D50" s="4">
        <f>B50/C50</f>
        <v>0.96388857542166162</v>
      </c>
      <c r="E50" s="4"/>
      <c r="F50" s="4"/>
      <c r="I50" s="4"/>
      <c r="L50" s="4"/>
      <c r="O50" s="4"/>
      <c r="R50" s="4"/>
      <c r="U50" s="4"/>
    </row>
    <row r="51" spans="1:21" x14ac:dyDescent="0.25">
      <c r="A51" s="1" t="s">
        <v>7</v>
      </c>
      <c r="B51" s="6">
        <f>'Consumption Input'!F18</f>
        <v>233000</v>
      </c>
      <c r="C51" s="6">
        <f>'Consumption Input'!B18</f>
        <v>233799</v>
      </c>
      <c r="D51" s="4">
        <f t="shared" ref="D51:D60" si="0">B51/C51</f>
        <v>0.99658253457029333</v>
      </c>
      <c r="E51" s="4"/>
      <c r="F51" s="4"/>
      <c r="I51" s="4"/>
      <c r="L51" s="4"/>
      <c r="O51" s="4"/>
      <c r="R51" s="4"/>
      <c r="U51" s="4"/>
    </row>
    <row r="52" spans="1:21" x14ac:dyDescent="0.25">
      <c r="A52" s="1" t="s">
        <v>8</v>
      </c>
      <c r="B52" s="6">
        <f>'Consumption Input'!F19</f>
        <v>233112</v>
      </c>
      <c r="C52" s="6">
        <f>'Consumption Input'!B19</f>
        <v>215163</v>
      </c>
      <c r="D52" s="4">
        <f t="shared" si="0"/>
        <v>1.0834204765689268</v>
      </c>
      <c r="E52" s="4"/>
      <c r="F52" s="4"/>
      <c r="I52" s="4"/>
      <c r="L52" s="4"/>
      <c r="O52" s="4"/>
      <c r="R52" s="4"/>
      <c r="U52" s="4"/>
    </row>
    <row r="53" spans="1:21" x14ac:dyDescent="0.25">
      <c r="A53" s="1" t="s">
        <v>2</v>
      </c>
      <c r="B53" s="6">
        <f>'Consumption Input'!F20</f>
        <v>241101</v>
      </c>
      <c r="C53" s="6">
        <f>'Consumption Input'!B20</f>
        <v>256678</v>
      </c>
      <c r="D53" s="4">
        <f t="shared" si="0"/>
        <v>0.93931306929304426</v>
      </c>
      <c r="E53" s="4"/>
      <c r="F53" s="4"/>
      <c r="I53" s="4"/>
      <c r="L53" s="4"/>
      <c r="O53" s="4"/>
      <c r="R53" s="4"/>
      <c r="U53" s="4"/>
    </row>
    <row r="54" spans="1:21" x14ac:dyDescent="0.25">
      <c r="A54" s="1" t="s">
        <v>9</v>
      </c>
      <c r="B54" s="6">
        <f>'Consumption Input'!F21</f>
        <v>542054</v>
      </c>
      <c r="C54" s="6">
        <f>'Consumption Input'!B21</f>
        <v>328170</v>
      </c>
      <c r="D54" s="4">
        <f t="shared" si="0"/>
        <v>1.6517475698570863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10</v>
      </c>
      <c r="B55" s="6">
        <v>993126</v>
      </c>
      <c r="C55" s="6">
        <v>581257</v>
      </c>
      <c r="D55" s="4">
        <f t="shared" si="0"/>
        <v>1.7085832944807546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11</v>
      </c>
      <c r="B56" s="6">
        <v>983202</v>
      </c>
      <c r="C56" s="6">
        <v>565281</v>
      </c>
      <c r="D56" s="4">
        <f t="shared" si="0"/>
        <v>1.7393154908797572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46</v>
      </c>
      <c r="B57" s="51">
        <v>602465</v>
      </c>
      <c r="C57" s="51">
        <v>303306</v>
      </c>
      <c r="D57" s="4">
        <f t="shared" si="0"/>
        <v>1.9863273393866261</v>
      </c>
    </row>
    <row r="58" spans="1:21" s="9" customFormat="1" x14ac:dyDescent="0.25">
      <c r="A58" s="1" t="s">
        <v>47</v>
      </c>
      <c r="B58" s="6">
        <v>484399</v>
      </c>
      <c r="C58" s="6">
        <v>264032</v>
      </c>
      <c r="D58" s="4">
        <f t="shared" si="0"/>
        <v>1.8346223185068478</v>
      </c>
    </row>
    <row r="59" spans="1:21" x14ac:dyDescent="0.25">
      <c r="A59" s="1" t="s">
        <v>48</v>
      </c>
      <c r="B59" s="6">
        <v>420756</v>
      </c>
      <c r="C59" s="6">
        <v>236074</v>
      </c>
      <c r="D59" s="4">
        <f t="shared" si="0"/>
        <v>1.7823055482602912</v>
      </c>
    </row>
    <row r="60" spans="1:21" s="9" customFormat="1" x14ac:dyDescent="0.25">
      <c r="A60" s="1" t="s">
        <v>49</v>
      </c>
      <c r="B60" s="6">
        <v>582461</v>
      </c>
      <c r="C60" s="6">
        <v>282461</v>
      </c>
      <c r="D60" s="4">
        <f t="shared" si="0"/>
        <v>2.0620935279560717</v>
      </c>
    </row>
    <row r="61" spans="1:21" s="9" customFormat="1" x14ac:dyDescent="0.25">
      <c r="A61" s="1"/>
      <c r="B61" s="6"/>
      <c r="C61" s="6"/>
      <c r="D61" s="4"/>
    </row>
    <row r="62" spans="1:21" x14ac:dyDescent="0.25">
      <c r="A62" s="7" t="str">
        <f>"Non-Residential Deliveries ("&amp;'Consumption Input'!$C$9&amp;")"</f>
        <v>Non-Residential Deliveries (kWh)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6</v>
      </c>
      <c r="B64" s="6">
        <f>'Consumption Input'!G17</f>
        <v>478521</v>
      </c>
      <c r="C64" s="6">
        <f>'Consumption Input'!C17</f>
        <v>476112</v>
      </c>
      <c r="D64" s="4">
        <f>B64/C64</f>
        <v>1.0050597338441376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7</v>
      </c>
      <c r="B65" s="6">
        <f>'Consumption Input'!G18</f>
        <v>491644</v>
      </c>
      <c r="C65" s="6">
        <f>'Consumption Input'!C18</f>
        <v>518215</v>
      </c>
      <c r="D65" s="4">
        <f t="shared" ref="D65:D74" si="1">B65/C65</f>
        <v>0.94872591491948322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8</v>
      </c>
      <c r="B66" s="6">
        <f>'Consumption Input'!G19</f>
        <v>450294</v>
      </c>
      <c r="C66" s="6">
        <f>'Consumption Input'!C19</f>
        <v>465518</v>
      </c>
      <c r="D66" s="4">
        <f t="shared" si="1"/>
        <v>0.96729664588694741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'Consumption Input'!G20</f>
        <v>494447</v>
      </c>
      <c r="C67" s="6">
        <f>'Consumption Input'!C20</f>
        <v>679342</v>
      </c>
      <c r="D67" s="4">
        <f t="shared" si="1"/>
        <v>0.72783222588916918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9</v>
      </c>
      <c r="B68" s="6">
        <f>'Consumption Input'!G21</f>
        <v>643205</v>
      </c>
      <c r="C68" s="6">
        <f>'Consumption Input'!C21</f>
        <v>927597</v>
      </c>
      <c r="D68" s="4">
        <f t="shared" si="1"/>
        <v>0.69340996143799516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10</v>
      </c>
      <c r="B69" s="6">
        <v>1114742</v>
      </c>
      <c r="C69" s="6">
        <v>1559898</v>
      </c>
      <c r="D69" s="4">
        <f t="shared" si="1"/>
        <v>0.71462493060443699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11</v>
      </c>
      <c r="B70" s="49">
        <v>1207707</v>
      </c>
      <c r="C70" s="49">
        <v>1540109</v>
      </c>
      <c r="D70" s="4">
        <f t="shared" si="1"/>
        <v>0.78416982174638283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46</v>
      </c>
      <c r="B71" s="50">
        <v>770651</v>
      </c>
      <c r="C71" s="50">
        <v>956027</v>
      </c>
      <c r="D71" s="4">
        <f t="shared" si="1"/>
        <v>0.80609752653429245</v>
      </c>
    </row>
    <row r="72" spans="1:21" x14ac:dyDescent="0.25">
      <c r="A72" s="1" t="s">
        <v>47</v>
      </c>
      <c r="B72" s="49">
        <v>456173</v>
      </c>
      <c r="C72" s="49">
        <v>619499</v>
      </c>
      <c r="D72" s="4">
        <f t="shared" si="1"/>
        <v>0.73635792793854393</v>
      </c>
    </row>
    <row r="73" spans="1:21" x14ac:dyDescent="0.25">
      <c r="A73" s="52" t="s">
        <v>48</v>
      </c>
      <c r="B73" s="49">
        <v>345799</v>
      </c>
      <c r="C73" s="49">
        <v>508665</v>
      </c>
      <c r="D73" s="4">
        <f t="shared" si="1"/>
        <v>0.67981677528432272</v>
      </c>
    </row>
    <row r="74" spans="1:21" x14ac:dyDescent="0.25">
      <c r="A74" s="1" t="s">
        <v>49</v>
      </c>
      <c r="B74" s="6">
        <v>406481</v>
      </c>
      <c r="C74" s="6">
        <v>466618</v>
      </c>
      <c r="D74" s="4">
        <f t="shared" si="1"/>
        <v>0.87112155981980977</v>
      </c>
      <c r="E74" s="4"/>
      <c r="F74" s="4"/>
      <c r="I74" s="4"/>
      <c r="L74" s="4"/>
      <c r="O74" s="4"/>
      <c r="R74" s="4"/>
      <c r="U74" s="4"/>
    </row>
    <row r="75" spans="1:21" x14ac:dyDescent="0.25">
      <c r="A75" s="1"/>
      <c r="B75" s="6"/>
      <c r="C75" s="6"/>
      <c r="D75" s="4"/>
      <c r="E75" s="4"/>
      <c r="F75" s="4"/>
      <c r="I75" s="4"/>
      <c r="L75" s="4"/>
      <c r="O75" s="4"/>
      <c r="R75" s="4"/>
      <c r="U75" s="4"/>
    </row>
    <row r="76" spans="1:21" x14ac:dyDescent="0.25">
      <c r="A76" s="1"/>
      <c r="B76" s="6"/>
      <c r="C76" s="6"/>
      <c r="D76" s="4"/>
      <c r="E76" s="4"/>
      <c r="F76" s="4"/>
      <c r="I76" s="4"/>
      <c r="L76" s="4"/>
      <c r="O76" s="4"/>
      <c r="R76" s="4"/>
      <c r="U76" s="4"/>
    </row>
    <row r="77" spans="1:21" x14ac:dyDescent="0.25">
      <c r="A77" s="1"/>
      <c r="B77" s="6"/>
      <c r="C77" s="6"/>
      <c r="D77" s="4"/>
      <c r="E77" s="4"/>
      <c r="F77" s="4"/>
      <c r="I77" s="4"/>
      <c r="L77" s="4"/>
      <c r="O77" s="4"/>
      <c r="R77" s="4"/>
      <c r="U77" s="4"/>
    </row>
    <row r="78" spans="1:21" x14ac:dyDescent="0.25">
      <c r="A78" s="1"/>
      <c r="B78" s="6"/>
      <c r="C78" s="6"/>
      <c r="D78" s="4"/>
      <c r="E78" s="4"/>
      <c r="F78" s="4"/>
      <c r="I78" s="4"/>
      <c r="L78" s="4"/>
      <c r="O78" s="4"/>
      <c r="R78" s="4"/>
      <c r="U78" s="4"/>
    </row>
    <row r="79" spans="1:21" x14ac:dyDescent="0.25">
      <c r="A79" s="1"/>
      <c r="B79" s="6"/>
      <c r="C79" s="6"/>
      <c r="D79" s="4"/>
      <c r="E79" s="4"/>
      <c r="F79" s="4"/>
      <c r="I79" s="4"/>
      <c r="L79" s="4"/>
      <c r="O79" s="4"/>
      <c r="R79" s="4"/>
      <c r="U79" s="4"/>
    </row>
    <row r="80" spans="1:21" x14ac:dyDescent="0.25">
      <c r="A80" s="1"/>
      <c r="B80" s="6"/>
      <c r="C80" s="6"/>
      <c r="D80" s="4"/>
      <c r="E80" s="4"/>
      <c r="F80" s="4"/>
      <c r="I80" s="4"/>
      <c r="L80" s="4"/>
      <c r="O80" s="4"/>
      <c r="R80" s="4"/>
      <c r="U80" s="4"/>
    </row>
  </sheetData>
  <mergeCells count="30">
    <mergeCell ref="M15:N15"/>
    <mergeCell ref="P15:Q15"/>
    <mergeCell ref="S15:T15"/>
    <mergeCell ref="V15:W15"/>
    <mergeCell ref="A36:E36"/>
    <mergeCell ref="V8:W8"/>
    <mergeCell ref="D8:E8"/>
    <mergeCell ref="G8:H8"/>
    <mergeCell ref="J8:K8"/>
    <mergeCell ref="M8:N8"/>
    <mergeCell ref="D11:E11"/>
    <mergeCell ref="G11:H11"/>
    <mergeCell ref="J11:K11"/>
    <mergeCell ref="M11:N11"/>
    <mergeCell ref="P11:Q11"/>
    <mergeCell ref="S11:T11"/>
    <mergeCell ref="V11:W11"/>
    <mergeCell ref="D15:E15"/>
    <mergeCell ref="G15:H15"/>
    <mergeCell ref="J15:K15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290"/>
  <sheetViews>
    <sheetView showGridLines="0" topLeftCell="A10" zoomScaleNormal="100" workbookViewId="0">
      <selection activeCell="C28" sqref="C28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0" t="s">
        <v>16</v>
      </c>
      <c r="B1" s="61"/>
      <c r="C1" s="61"/>
      <c r="D1" s="61"/>
      <c r="E1" s="61"/>
      <c r="F1" s="61"/>
      <c r="G1" s="61"/>
      <c r="H1" s="6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1"/>
      <c r="B2" s="61"/>
      <c r="C2" s="61"/>
      <c r="D2" s="61"/>
      <c r="E2" s="61"/>
      <c r="F2" s="61"/>
      <c r="G2" s="61"/>
      <c r="H2" s="6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1"/>
      <c r="B3" s="61"/>
      <c r="C3" s="61"/>
      <c r="D3" s="61"/>
      <c r="E3" s="61"/>
      <c r="F3" s="61"/>
      <c r="G3" s="61"/>
      <c r="H3" s="6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1"/>
      <c r="B4" s="61"/>
      <c r="C4" s="61"/>
      <c r="D4" s="61"/>
      <c r="E4" s="61"/>
      <c r="F4" s="61"/>
      <c r="G4" s="61"/>
      <c r="H4" s="6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2" t="str">
        <f>C8</f>
        <v>Block Island Utility District</v>
      </c>
      <c r="D5" s="62"/>
      <c r="E5" s="62"/>
      <c r="F5" s="62"/>
      <c r="G5" s="62"/>
      <c r="H5" s="62"/>
      <c r="I5" s="44"/>
      <c r="J5" s="44"/>
      <c r="K5" s="44"/>
      <c r="L5" s="44"/>
      <c r="M5" s="44"/>
      <c r="N5" s="44" t="str">
        <f>+C5</f>
        <v>Block Island Utility District</v>
      </c>
      <c r="O5" s="44"/>
      <c r="P5" s="44"/>
      <c r="Q5" s="44"/>
      <c r="R5" s="44"/>
      <c r="S5" s="44"/>
      <c r="T5" s="44"/>
      <c r="U5" s="44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2"/>
      <c r="D6" s="62"/>
      <c r="E6" s="62"/>
      <c r="F6" s="62"/>
      <c r="G6" s="62"/>
      <c r="H6" s="6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4" t="s">
        <v>43</v>
      </c>
      <c r="D8" s="64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4" t="s">
        <v>39</v>
      </c>
      <c r="D9" s="64"/>
      <c r="E9" s="31"/>
      <c r="F9" s="31"/>
      <c r="G9" s="31"/>
      <c r="H9" s="31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9"/>
      <c r="C11" s="59"/>
      <c r="D11" s="59"/>
      <c r="E11" s="59"/>
      <c r="F11" s="59"/>
      <c r="G11" s="59"/>
      <c r="H11" s="59"/>
      <c r="I11" s="46"/>
      <c r="J11" s="4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3" t="str">
        <f>"Input Customer Deliveries ("&amp;C9&amp;")"</f>
        <v>Input Customer Deliveries (kWh)</v>
      </c>
      <c r="C13" s="63"/>
      <c r="D13" s="63"/>
      <c r="E13" s="63"/>
      <c r="F13" s="63"/>
      <c r="G13" s="63"/>
      <c r="H13" s="6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7" t="s">
        <v>41</v>
      </c>
      <c r="C14" s="57"/>
      <c r="D14" s="57"/>
      <c r="E14" s="57"/>
      <c r="F14" s="57"/>
      <c r="G14" s="57"/>
      <c r="H14" s="57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5" t="s">
        <v>14</v>
      </c>
      <c r="C15" s="65"/>
      <c r="D15" s="65"/>
      <c r="E15" s="33"/>
      <c r="F15" s="65" t="s">
        <v>13</v>
      </c>
      <c r="G15" s="65"/>
      <c r="H15" s="65"/>
      <c r="I15" s="46"/>
      <c r="J15" s="46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6"/>
      <c r="J16" s="4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230398</v>
      </c>
      <c r="C17" s="20">
        <v>476112</v>
      </c>
      <c r="D17" s="20"/>
      <c r="E17" s="21"/>
      <c r="F17" s="20">
        <v>222078</v>
      </c>
      <c r="G17" s="20">
        <v>478521</v>
      </c>
      <c r="H17" s="20"/>
      <c r="I17" s="46"/>
      <c r="J17" s="46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233799</v>
      </c>
      <c r="C18" s="20">
        <v>518215</v>
      </c>
      <c r="D18" s="20"/>
      <c r="E18" s="21"/>
      <c r="F18" s="20">
        <v>233000</v>
      </c>
      <c r="G18" s="20">
        <v>491644</v>
      </c>
      <c r="H18" s="20"/>
      <c r="I18" s="46"/>
      <c r="J18" s="46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215163</v>
      </c>
      <c r="C19" s="20">
        <v>465518</v>
      </c>
      <c r="D19" s="20"/>
      <c r="E19" s="21"/>
      <c r="F19" s="20">
        <v>233112</v>
      </c>
      <c r="G19" s="20">
        <v>450294</v>
      </c>
      <c r="H19" s="20"/>
      <c r="I19" s="46"/>
      <c r="J19" s="46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256678</v>
      </c>
      <c r="C20" s="20">
        <v>679342</v>
      </c>
      <c r="D20" s="20"/>
      <c r="E20" s="21"/>
      <c r="F20" s="20">
        <v>241101</v>
      </c>
      <c r="G20" s="20">
        <v>494447</v>
      </c>
      <c r="H20" s="20"/>
      <c r="I20" s="46"/>
      <c r="J20" s="46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328170</v>
      </c>
      <c r="C21" s="20">
        <v>927597</v>
      </c>
      <c r="D21" s="20"/>
      <c r="E21" s="21"/>
      <c r="F21" s="20">
        <v>542054</v>
      </c>
      <c r="G21" s="20">
        <v>643205</v>
      </c>
      <c r="H21" s="20"/>
      <c r="I21" s="28" t="s">
        <v>45</v>
      </c>
      <c r="J21" s="28"/>
      <c r="K21" s="44"/>
      <c r="L21" s="44"/>
      <c r="M21" s="44"/>
      <c r="N21" s="44"/>
      <c r="O21" s="4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581257</v>
      </c>
      <c r="C22" s="20">
        <v>1559898</v>
      </c>
      <c r="D22" s="20"/>
      <c r="E22" s="21"/>
      <c r="F22" s="20">
        <v>993126</v>
      </c>
      <c r="G22" s="20">
        <v>1114792</v>
      </c>
      <c r="H22" s="20"/>
      <c r="I22" s="28"/>
      <c r="J22" s="28"/>
      <c r="K22" s="44"/>
      <c r="L22" s="44"/>
      <c r="M22" s="44"/>
      <c r="N22" s="44"/>
      <c r="O22" s="4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ht="15" customHeight="1" x14ac:dyDescent="0.25">
      <c r="A23" s="37" t="s">
        <v>11</v>
      </c>
      <c r="B23" s="20">
        <v>565281</v>
      </c>
      <c r="C23" s="20">
        <v>1531000</v>
      </c>
      <c r="D23" s="20"/>
      <c r="E23" s="21"/>
      <c r="F23" s="20">
        <v>983202</v>
      </c>
      <c r="G23" s="20">
        <v>1208353</v>
      </c>
      <c r="H23" s="20"/>
      <c r="I23" s="28"/>
      <c r="J23" s="28"/>
      <c r="K23" s="44"/>
      <c r="L23" s="44"/>
      <c r="M23" s="44"/>
      <c r="N23" s="44"/>
      <c r="O23" s="4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x14ac:dyDescent="0.25">
      <c r="A24" s="37" t="s">
        <v>46</v>
      </c>
      <c r="B24" s="20">
        <v>303306</v>
      </c>
      <c r="C24" s="20">
        <v>956027</v>
      </c>
      <c r="D24" s="20"/>
      <c r="E24" s="21"/>
      <c r="F24" s="20">
        <v>602465</v>
      </c>
      <c r="G24" s="20">
        <v>770651</v>
      </c>
      <c r="H24" s="20"/>
      <c r="I24" s="28"/>
      <c r="J24" s="28"/>
      <c r="K24" s="44"/>
      <c r="L24" s="44"/>
      <c r="M24" s="44"/>
      <c r="N24" s="44"/>
      <c r="O24" s="4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" customHeight="1" x14ac:dyDescent="0.25">
      <c r="A25" s="37" t="s">
        <v>47</v>
      </c>
      <c r="B25" s="20">
        <v>264032</v>
      </c>
      <c r="C25" s="20">
        <v>619499</v>
      </c>
      <c r="D25" s="20"/>
      <c r="E25" s="21"/>
      <c r="F25" s="20">
        <v>484399</v>
      </c>
      <c r="G25" s="20">
        <v>456173</v>
      </c>
      <c r="H25" s="20"/>
      <c r="I25" s="28"/>
      <c r="J25" s="28"/>
      <c r="K25" s="44"/>
      <c r="L25" s="44"/>
      <c r="M25" s="44"/>
      <c r="N25" s="44"/>
      <c r="O25" s="4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15" customHeight="1" x14ac:dyDescent="0.25">
      <c r="A26" s="37" t="s">
        <v>48</v>
      </c>
      <c r="B26" s="20">
        <v>236074</v>
      </c>
      <c r="C26" s="20">
        <v>508665</v>
      </c>
      <c r="D26" s="20"/>
      <c r="E26" s="21"/>
      <c r="F26" s="20">
        <v>420756</v>
      </c>
      <c r="G26" s="20">
        <v>345799</v>
      </c>
      <c r="H26" s="20"/>
      <c r="I26" s="28"/>
      <c r="J26" s="28"/>
      <c r="K26" s="44"/>
      <c r="L26" s="44"/>
      <c r="M26" s="44"/>
      <c r="N26" s="44"/>
      <c r="O26" s="4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15" customHeight="1" x14ac:dyDescent="0.25">
      <c r="A27" s="37" t="s">
        <v>49</v>
      </c>
      <c r="B27" s="20">
        <v>282865</v>
      </c>
      <c r="C27" s="20">
        <v>582461</v>
      </c>
      <c r="D27" s="20"/>
      <c r="E27" s="21"/>
      <c r="F27" s="20">
        <v>466618</v>
      </c>
      <c r="G27" s="20">
        <v>406481</v>
      </c>
      <c r="H27" s="20"/>
      <c r="I27" s="28"/>
      <c r="J27" s="28"/>
      <c r="K27" s="44"/>
      <c r="L27" s="44"/>
      <c r="M27" s="44"/>
      <c r="N27" s="44"/>
      <c r="O27" s="4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ht="15" customHeight="1" x14ac:dyDescent="0.25">
      <c r="A28" s="3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ht="15" customHeight="1" x14ac:dyDescent="0.25">
      <c r="A29" s="33"/>
      <c r="B29" s="58"/>
      <c r="C29" s="58"/>
      <c r="D29" s="58"/>
      <c r="E29" s="58"/>
      <c r="F29" s="58"/>
      <c r="G29" s="58"/>
      <c r="H29" s="58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ht="15" customHeight="1" x14ac:dyDescent="0.25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ht="23.25" x14ac:dyDescent="0.35">
      <c r="A31" s="34"/>
      <c r="B31" s="63"/>
      <c r="C31" s="63"/>
      <c r="D31" s="63"/>
      <c r="E31" s="63"/>
      <c r="F31" s="63"/>
      <c r="G31" s="63"/>
      <c r="H31" s="6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57"/>
      <c r="C32" s="57"/>
      <c r="D32" s="57"/>
      <c r="E32" s="57"/>
      <c r="F32" s="57"/>
      <c r="G32" s="57"/>
      <c r="H32" s="5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5"/>
      <c r="D33" s="36"/>
      <c r="E33" s="36"/>
      <c r="F33" s="36"/>
      <c r="G33" s="36"/>
      <c r="H33" s="31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7"/>
      <c r="D37" s="36"/>
      <c r="E37" s="36"/>
      <c r="F37" s="36"/>
      <c r="G37" s="36"/>
      <c r="H37" s="29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7"/>
      <c r="D38" s="36"/>
      <c r="E38" s="36"/>
      <c r="F38" s="36"/>
      <c r="G38" s="36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4"/>
      <c r="B39" s="31"/>
      <c r="C39" s="37"/>
      <c r="D39" s="36"/>
      <c r="E39" s="36"/>
      <c r="F39" s="36"/>
      <c r="G39" s="36"/>
      <c r="H39" s="29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4"/>
      <c r="B40" s="31"/>
      <c r="C40" s="37"/>
      <c r="D40" s="36"/>
      <c r="E40" s="36"/>
      <c r="F40" s="36"/>
      <c r="G40" s="36"/>
      <c r="H40" s="29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4"/>
      <c r="B41" s="31"/>
      <c r="C41" s="31"/>
      <c r="D41" s="36"/>
      <c r="E41" s="36"/>
      <c r="F41" s="36"/>
      <c r="G41" s="36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4"/>
      <c r="B42" s="31"/>
      <c r="C42" s="31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A64" s="31"/>
      <c r="B64" s="31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x14ac:dyDescent="0.25">
      <c r="A65" s="31"/>
      <c r="B65" s="31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x14ac:dyDescent="0.25">
      <c r="A66" s="31"/>
      <c r="B66" s="31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x14ac:dyDescent="0.25">
      <c r="A67" s="31"/>
      <c r="B67" s="31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x14ac:dyDescent="0.25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  <row r="287" spans="9:71" x14ac:dyDescent="0.25"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</row>
    <row r="288" spans="9:71" x14ac:dyDescent="0.25"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</row>
    <row r="289" spans="9:71" x14ac:dyDescent="0.25"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</row>
    <row r="290" spans="9:71" x14ac:dyDescent="0.25"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</row>
  </sheetData>
  <mergeCells count="12">
    <mergeCell ref="B32:H32"/>
    <mergeCell ref="B29:H29"/>
    <mergeCell ref="B11:H11"/>
    <mergeCell ref="A1:H4"/>
    <mergeCell ref="C5:H6"/>
    <mergeCell ref="B31:H31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topLeftCell="A31" zoomScaleNormal="100" workbookViewId="0">
      <selection activeCell="G30" sqref="G3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9" t="s">
        <v>18</v>
      </c>
      <c r="B1" s="31"/>
      <c r="C1" s="31"/>
      <c r="D1" s="31"/>
      <c r="E1" s="31"/>
      <c r="F1" s="31"/>
      <c r="G1" s="47" t="str">
        <f>+'Consumption Input'!N5</f>
        <v>Block Island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4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N7" s="8"/>
      <c r="T7" s="29"/>
      <c r="U7" s="29"/>
      <c r="V7" s="29"/>
      <c r="W7" s="29"/>
      <c r="X7" s="29"/>
    </row>
    <row r="8" spans="1:24" x14ac:dyDescent="0.25">
      <c r="C8" s="24" t="s">
        <v>53</v>
      </c>
      <c r="E8" s="26">
        <v>11832</v>
      </c>
      <c r="G8" s="26">
        <v>7618</v>
      </c>
      <c r="H8" s="8">
        <v>13775</v>
      </c>
      <c r="I8" s="26">
        <v>31569</v>
      </c>
      <c r="K8" s="26"/>
      <c r="M8" s="26">
        <f>SUM(E8,G8,I8,K8)</f>
        <v>51019</v>
      </c>
      <c r="N8" s="8"/>
      <c r="T8" s="29"/>
      <c r="U8" s="29"/>
      <c r="V8" s="29"/>
      <c r="W8" s="29"/>
      <c r="X8" s="29"/>
    </row>
    <row r="9" spans="1:24" x14ac:dyDescent="0.25">
      <c r="C9" s="25" t="s">
        <v>21</v>
      </c>
      <c r="D9" s="25"/>
      <c r="E9" s="25" t="s">
        <v>22</v>
      </c>
      <c r="F9" s="25"/>
      <c r="G9" s="25" t="s">
        <v>23</v>
      </c>
      <c r="H9" s="25"/>
      <c r="I9" s="25" t="s">
        <v>24</v>
      </c>
      <c r="J9" s="25"/>
      <c r="K9" s="25" t="s">
        <v>25</v>
      </c>
      <c r="L9" s="25"/>
      <c r="M9" s="25" t="s">
        <v>26</v>
      </c>
      <c r="N9" s="8"/>
      <c r="T9" s="29"/>
      <c r="U9" s="29"/>
      <c r="V9" s="29"/>
      <c r="W9" s="29"/>
      <c r="X9" s="29"/>
    </row>
    <row r="10" spans="1:24" x14ac:dyDescent="0.25"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C12" s="24" t="s">
        <v>48</v>
      </c>
      <c r="E12" s="26">
        <v>17761</v>
      </c>
      <c r="G12" s="26">
        <v>28789.95</v>
      </c>
      <c r="H12" s="8">
        <v>13775</v>
      </c>
      <c r="I12" s="26">
        <v>7221</v>
      </c>
      <c r="K12" s="26"/>
      <c r="M12" s="26">
        <v>53771.95</v>
      </c>
      <c r="N12" s="8"/>
      <c r="T12" s="29"/>
      <c r="U12" s="29"/>
      <c r="V12" s="29"/>
      <c r="W12" s="29"/>
      <c r="X12" s="29"/>
    </row>
    <row r="13" spans="1:24" x14ac:dyDescent="0.25">
      <c r="C13" s="25" t="s">
        <v>27</v>
      </c>
      <c r="D13" s="25"/>
      <c r="E13" s="25" t="s">
        <v>22</v>
      </c>
      <c r="F13" s="25"/>
      <c r="G13" s="25" t="s">
        <v>23</v>
      </c>
      <c r="H13" s="25"/>
      <c r="I13" s="25" t="s">
        <v>24</v>
      </c>
      <c r="J13" s="25"/>
      <c r="K13" s="25" t="s">
        <v>25</v>
      </c>
      <c r="L13" s="25"/>
      <c r="M13" s="25" t="s">
        <v>26</v>
      </c>
      <c r="N13" s="8"/>
      <c r="T13" s="29"/>
      <c r="U13" s="29"/>
      <c r="V13" s="29"/>
      <c r="W13" s="29"/>
      <c r="X13" s="29"/>
    </row>
    <row r="14" spans="1:24" x14ac:dyDescent="0.25"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C16" s="24" t="s">
        <v>44</v>
      </c>
      <c r="E16" s="26"/>
      <c r="G16" s="26"/>
      <c r="I16" s="26"/>
      <c r="K16" s="26"/>
      <c r="M16" s="26">
        <f>SUM(E16,G16,I16,K16)</f>
        <v>0</v>
      </c>
      <c r="N16" s="8"/>
      <c r="T16" s="29"/>
      <c r="U16" s="29"/>
      <c r="V16" s="29"/>
      <c r="W16" s="29"/>
      <c r="X16" s="29"/>
    </row>
    <row r="17" spans="1:24" x14ac:dyDescent="0.25">
      <c r="C17" s="25" t="s">
        <v>28</v>
      </c>
      <c r="D17" s="25"/>
      <c r="E17" s="25" t="s">
        <v>22</v>
      </c>
      <c r="F17" s="25"/>
      <c r="G17" s="25" t="s">
        <v>23</v>
      </c>
      <c r="H17" s="25"/>
      <c r="I17" s="25" t="s">
        <v>24</v>
      </c>
      <c r="J17" s="25"/>
      <c r="K17" s="25" t="s">
        <v>25</v>
      </c>
      <c r="L17" s="25"/>
      <c r="M17" s="25" t="s">
        <v>26</v>
      </c>
      <c r="N17" s="8"/>
      <c r="T17" s="29"/>
      <c r="U17" s="29"/>
      <c r="V17" s="29"/>
      <c r="W17" s="29"/>
      <c r="X17" s="29"/>
    </row>
    <row r="18" spans="1:24" x14ac:dyDescent="0.25"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C20" s="24" t="s">
        <v>44</v>
      </c>
      <c r="E20" s="26"/>
      <c r="G20" s="26"/>
      <c r="I20" s="26"/>
      <c r="K20" s="26"/>
      <c r="M20" s="26"/>
      <c r="N20" s="8"/>
      <c r="T20" s="29"/>
      <c r="U20" s="29"/>
      <c r="V20" s="29"/>
      <c r="W20" s="29"/>
      <c r="X20" s="29"/>
    </row>
    <row r="21" spans="1:24" x14ac:dyDescent="0.25">
      <c r="C21" s="25" t="s">
        <v>29</v>
      </c>
      <c r="D21" s="25"/>
      <c r="E21" s="25" t="s">
        <v>22</v>
      </c>
      <c r="F21" s="25"/>
      <c r="G21" s="25" t="s">
        <v>23</v>
      </c>
      <c r="H21" s="25"/>
      <c r="I21" s="25" t="s">
        <v>24</v>
      </c>
      <c r="J21" s="25"/>
      <c r="K21" s="25" t="s">
        <v>25</v>
      </c>
      <c r="L21" s="25"/>
      <c r="M21" s="25" t="s">
        <v>26</v>
      </c>
      <c r="N21" s="25"/>
      <c r="T21" s="29"/>
      <c r="U21" s="29"/>
      <c r="V21" s="29"/>
      <c r="W21" s="29"/>
      <c r="X21" s="29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ht="18.75" x14ac:dyDescent="0.3">
      <c r="A24" s="31"/>
      <c r="B24" s="40" t="s">
        <v>30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9"/>
      <c r="U24" s="29"/>
      <c r="V24" s="29"/>
      <c r="W24" s="29"/>
      <c r="X24" s="29"/>
    </row>
    <row r="25" spans="1:2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 t="s">
        <v>31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41"/>
      <c r="B28" s="41"/>
      <c r="C28" s="41"/>
      <c r="D28" s="41"/>
      <c r="E28" s="41"/>
      <c r="F28" s="41"/>
      <c r="G28" s="41"/>
      <c r="H28" s="4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1"/>
      <c r="B29" s="41"/>
      <c r="C29" s="24" t="s">
        <v>49</v>
      </c>
      <c r="D29" s="41"/>
      <c r="E29" s="20">
        <v>188</v>
      </c>
      <c r="F29" s="41"/>
      <c r="G29" s="26">
        <v>51019</v>
      </c>
      <c r="H29" s="41"/>
      <c r="I29" s="29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ht="30" x14ac:dyDescent="0.25">
      <c r="C30" s="25" t="s">
        <v>21</v>
      </c>
      <c r="D30" s="25"/>
      <c r="E30" s="27" t="s">
        <v>32</v>
      </c>
      <c r="F30" s="25"/>
      <c r="G30" s="27" t="s">
        <v>33</v>
      </c>
      <c r="H30" s="25"/>
      <c r="I30" s="38"/>
      <c r="J30" s="38"/>
      <c r="K30" s="38"/>
      <c r="L30" s="38"/>
      <c r="M30" s="38"/>
      <c r="N30" s="38"/>
      <c r="T30" s="29"/>
      <c r="U30" s="29"/>
      <c r="V30" s="29"/>
    </row>
    <row r="31" spans="1:24" x14ac:dyDescent="0.25">
      <c r="I31" s="29"/>
      <c r="J31" s="29"/>
      <c r="K31" s="29"/>
      <c r="L31" s="29"/>
      <c r="M31" s="29"/>
      <c r="T31" s="29"/>
      <c r="U31" s="29"/>
      <c r="V31" s="29"/>
    </row>
    <row r="32" spans="1:24" x14ac:dyDescent="0.25">
      <c r="C32" s="25"/>
      <c r="D32" s="25"/>
      <c r="E32" s="25"/>
      <c r="F32" s="25"/>
      <c r="G32" s="25"/>
      <c r="H32" s="25"/>
      <c r="I32" s="38"/>
      <c r="J32" s="29"/>
      <c r="K32" s="29"/>
      <c r="L32" s="29"/>
      <c r="M32" s="29"/>
      <c r="T32" s="29"/>
      <c r="U32" s="29"/>
      <c r="V32" s="29"/>
    </row>
    <row r="33" spans="1:22" x14ac:dyDescent="0.25">
      <c r="C33" s="24" t="s">
        <v>48</v>
      </c>
      <c r="D33" s="41"/>
      <c r="E33" s="20">
        <v>186</v>
      </c>
      <c r="F33" s="41"/>
      <c r="G33" s="26">
        <v>53771.95</v>
      </c>
      <c r="H33" s="25"/>
      <c r="I33" s="38"/>
      <c r="J33" s="29"/>
      <c r="K33" s="29"/>
      <c r="L33" s="29"/>
      <c r="M33" s="29"/>
      <c r="T33" s="29"/>
      <c r="U33" s="29"/>
      <c r="V33" s="29"/>
    </row>
    <row r="34" spans="1:22" ht="30" x14ac:dyDescent="0.25">
      <c r="C34" s="25" t="s">
        <v>27</v>
      </c>
      <c r="D34" s="25"/>
      <c r="E34" s="27" t="s">
        <v>32</v>
      </c>
      <c r="F34" s="25"/>
      <c r="G34" s="27" t="s">
        <v>33</v>
      </c>
      <c r="H34" s="25"/>
      <c r="I34" s="38"/>
      <c r="J34" s="29"/>
      <c r="K34" s="29"/>
      <c r="L34" s="29"/>
      <c r="M34" s="29"/>
      <c r="T34" s="29"/>
      <c r="U34" s="29"/>
      <c r="V34" s="29"/>
    </row>
    <row r="35" spans="1:22" x14ac:dyDescent="0.25">
      <c r="C35" s="25"/>
      <c r="D35" s="25"/>
      <c r="E35" s="25"/>
      <c r="F35" s="25"/>
      <c r="G35" s="25"/>
      <c r="H35" s="25"/>
      <c r="I35" s="38"/>
      <c r="J35" s="29"/>
      <c r="K35" s="29"/>
      <c r="L35" s="29"/>
      <c r="M35" s="29"/>
      <c r="T35" s="29"/>
      <c r="U35" s="29"/>
      <c r="V35" s="29"/>
    </row>
    <row r="36" spans="1:22" x14ac:dyDescent="0.25">
      <c r="C36" s="25"/>
      <c r="D36" s="25"/>
      <c r="E36" s="25"/>
      <c r="F36" s="25"/>
      <c r="G36" s="25"/>
      <c r="H36" s="25"/>
      <c r="I36" s="38"/>
      <c r="J36" s="29"/>
      <c r="K36" s="29"/>
      <c r="L36" s="29"/>
      <c r="M36" s="29"/>
      <c r="T36" s="29"/>
      <c r="U36" s="29"/>
      <c r="V36" s="29"/>
    </row>
    <row r="37" spans="1:22" x14ac:dyDescent="0.25">
      <c r="C37" s="24" t="s">
        <v>44</v>
      </c>
      <c r="D37" s="25"/>
      <c r="E37" s="20"/>
      <c r="F37" s="25"/>
      <c r="G37" s="26"/>
      <c r="H37" s="25"/>
      <c r="I37" s="38"/>
      <c r="J37" s="29"/>
      <c r="K37" s="29"/>
      <c r="L37" s="29"/>
      <c r="M37" s="29"/>
      <c r="T37" s="29"/>
      <c r="U37" s="29"/>
      <c r="V37" s="29"/>
    </row>
    <row r="38" spans="1:22" ht="30" x14ac:dyDescent="0.25">
      <c r="C38" s="25" t="s">
        <v>28</v>
      </c>
      <c r="D38" s="25"/>
      <c r="E38" s="27" t="s">
        <v>32</v>
      </c>
      <c r="F38" s="25"/>
      <c r="G38" s="27" t="s">
        <v>33</v>
      </c>
      <c r="H38" s="25"/>
      <c r="I38" s="38"/>
      <c r="J38" s="29"/>
      <c r="K38" s="29"/>
      <c r="L38" s="29"/>
      <c r="M38" s="29"/>
      <c r="T38" s="29"/>
      <c r="U38" s="29"/>
      <c r="V38" s="29"/>
    </row>
    <row r="39" spans="1:22" x14ac:dyDescent="0.25">
      <c r="C39" s="25"/>
      <c r="D39" s="25"/>
      <c r="E39" s="25"/>
      <c r="F39" s="25"/>
      <c r="G39" s="25"/>
      <c r="H39" s="25"/>
      <c r="I39" s="38"/>
      <c r="J39" s="29"/>
      <c r="K39" s="29"/>
      <c r="L39" s="29"/>
      <c r="M39" s="29"/>
      <c r="T39" s="29"/>
      <c r="U39" s="29"/>
      <c r="V39" s="29"/>
    </row>
    <row r="40" spans="1:22" x14ac:dyDescent="0.25">
      <c r="C40" s="25"/>
      <c r="D40" s="25"/>
      <c r="E40" s="25"/>
      <c r="F40" s="25"/>
      <c r="G40" s="25"/>
      <c r="H40" s="25"/>
      <c r="I40" s="38"/>
      <c r="J40" s="29"/>
      <c r="K40" s="29"/>
      <c r="L40" s="29"/>
      <c r="M40" s="29"/>
      <c r="T40" s="29"/>
      <c r="U40" s="29"/>
      <c r="V40" s="29"/>
    </row>
    <row r="41" spans="1:22" x14ac:dyDescent="0.25">
      <c r="C41" s="24" t="s">
        <v>44</v>
      </c>
      <c r="D41" s="25"/>
      <c r="E41" s="20"/>
      <c r="F41" s="25"/>
      <c r="G41" s="26"/>
      <c r="H41" s="25"/>
      <c r="I41" s="38"/>
      <c r="J41" s="29"/>
      <c r="K41" s="29"/>
      <c r="L41" s="29"/>
      <c r="M41" s="29"/>
      <c r="T41" s="29"/>
      <c r="U41" s="29"/>
      <c r="V41" s="29"/>
    </row>
    <row r="42" spans="1:22" ht="30" x14ac:dyDescent="0.25">
      <c r="C42" s="25" t="s">
        <v>29</v>
      </c>
      <c r="D42" s="25"/>
      <c r="E42" s="27" t="s">
        <v>32</v>
      </c>
      <c r="F42" s="25"/>
      <c r="G42" s="27" t="s">
        <v>33</v>
      </c>
      <c r="H42" s="25"/>
      <c r="I42" s="38"/>
      <c r="J42" s="29"/>
      <c r="K42" s="29"/>
      <c r="L42" s="29"/>
      <c r="M42" s="29"/>
      <c r="T42" s="29"/>
      <c r="U42" s="29"/>
      <c r="V42" s="29"/>
    </row>
    <row r="43" spans="1:22" x14ac:dyDescent="0.25">
      <c r="C43" s="25"/>
      <c r="D43" s="25"/>
      <c r="E43" s="25"/>
      <c r="F43" s="25"/>
      <c r="G43" s="25"/>
      <c r="H43" s="25"/>
      <c r="I43" s="38"/>
      <c r="J43" s="29"/>
      <c r="K43" s="29"/>
      <c r="L43" s="29"/>
      <c r="M43" s="29"/>
      <c r="T43" s="29"/>
      <c r="U43" s="29"/>
      <c r="V43" s="29"/>
    </row>
    <row r="44" spans="1:22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9"/>
      <c r="K44" s="29"/>
      <c r="L44" s="29"/>
      <c r="M44" s="29"/>
      <c r="T44" s="29"/>
      <c r="U44" s="29"/>
      <c r="V44" s="29"/>
    </row>
    <row r="45" spans="1:22" ht="18.75" x14ac:dyDescent="0.3">
      <c r="A45" s="31"/>
      <c r="B45" s="40" t="s">
        <v>34</v>
      </c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2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2" x14ac:dyDescent="0.25">
      <c r="A47" s="31"/>
      <c r="B47" s="31"/>
      <c r="C47" s="31" t="s">
        <v>35</v>
      </c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2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C49" s="25"/>
      <c r="D49" s="25"/>
      <c r="E49" s="25"/>
      <c r="F49" s="25"/>
      <c r="G49" s="25"/>
      <c r="H49" s="25"/>
      <c r="I49" s="25"/>
      <c r="K49" s="29"/>
      <c r="L49" s="29"/>
      <c r="M49" s="29"/>
      <c r="T49" s="29"/>
      <c r="U49" s="29"/>
      <c r="V49" s="29"/>
    </row>
    <row r="50" spans="1:22" x14ac:dyDescent="0.25">
      <c r="C50" s="24"/>
      <c r="D50" s="25"/>
      <c r="E50" s="26"/>
      <c r="F50" s="25"/>
      <c r="G50" s="24" t="s">
        <v>49</v>
      </c>
      <c r="H50" s="25"/>
      <c r="I50" s="26">
        <v>234500</v>
      </c>
      <c r="K50" s="29"/>
      <c r="L50" s="29"/>
      <c r="M50" s="29"/>
      <c r="T50" s="29"/>
      <c r="U50" s="29"/>
      <c r="V50" s="29"/>
    </row>
    <row r="51" spans="1:22" x14ac:dyDescent="0.25">
      <c r="C51" s="25" t="s">
        <v>21</v>
      </c>
      <c r="D51" s="25"/>
      <c r="E51" s="27" t="s">
        <v>36</v>
      </c>
      <c r="F51" s="25"/>
      <c r="G51" s="25" t="s">
        <v>27</v>
      </c>
      <c r="H51" s="25"/>
      <c r="I51" s="27" t="s">
        <v>36</v>
      </c>
      <c r="J51" s="25"/>
      <c r="K51" s="29"/>
      <c r="L51" s="29"/>
      <c r="M51" s="29"/>
      <c r="T51" s="29"/>
      <c r="U51" s="29"/>
      <c r="V51" s="29"/>
    </row>
    <row r="52" spans="1:22" x14ac:dyDescent="0.25">
      <c r="C52" s="25"/>
      <c r="D52" s="25"/>
      <c r="E52" s="25"/>
      <c r="F52" s="25"/>
      <c r="G52" s="25"/>
      <c r="H52" s="25"/>
      <c r="I52" s="25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4"/>
      <c r="D55" s="25"/>
      <c r="E55" s="26"/>
      <c r="F55" s="25"/>
      <c r="G55" s="24" t="s">
        <v>48</v>
      </c>
      <c r="H55" s="25"/>
      <c r="I55" s="26">
        <v>418881</v>
      </c>
      <c r="J55" s="25"/>
      <c r="K55" s="29"/>
      <c r="L55" s="29"/>
      <c r="M55" s="29"/>
      <c r="T55" s="29"/>
      <c r="U55" s="29"/>
      <c r="V55" s="29"/>
    </row>
    <row r="56" spans="1:22" ht="30" x14ac:dyDescent="0.25">
      <c r="C56" s="27" t="s">
        <v>37</v>
      </c>
      <c r="D56" s="25"/>
      <c r="E56" s="27" t="s">
        <v>36</v>
      </c>
      <c r="F56" s="25"/>
      <c r="G56" s="27" t="s">
        <v>38</v>
      </c>
      <c r="H56" s="25"/>
      <c r="I56" s="27" t="s">
        <v>36</v>
      </c>
      <c r="J56" s="25"/>
      <c r="K56" s="29"/>
      <c r="L56" s="29"/>
      <c r="M56" s="29"/>
      <c r="T56" s="29"/>
      <c r="U56" s="29"/>
      <c r="V56" s="29"/>
    </row>
    <row r="57" spans="1:22" x14ac:dyDescent="0.25">
      <c r="C57" s="25"/>
      <c r="D57" s="25"/>
      <c r="E57" s="25"/>
      <c r="F57" s="25"/>
      <c r="G57" s="25"/>
      <c r="H57" s="25"/>
      <c r="I57" s="25"/>
      <c r="J57" s="25"/>
      <c r="K57" s="29"/>
      <c r="L57" s="29"/>
      <c r="M57" s="29"/>
      <c r="T57" s="29"/>
      <c r="U57" s="29"/>
      <c r="V57" s="29"/>
    </row>
    <row r="58" spans="1:22" x14ac:dyDescent="0.25">
      <c r="A58" s="29"/>
      <c r="B58" s="29"/>
      <c r="C58" s="38"/>
      <c r="D58" s="38"/>
      <c r="E58" s="38"/>
      <c r="F58" s="38"/>
      <c r="G58" s="38"/>
      <c r="H58" s="38"/>
      <c r="I58" s="38"/>
      <c r="J58" s="38"/>
      <c r="K58" s="29"/>
      <c r="L58" s="29"/>
      <c r="M58" s="29"/>
      <c r="T58" s="29"/>
      <c r="U58" s="29"/>
      <c r="V58" s="29"/>
    </row>
    <row r="59" spans="1:22" x14ac:dyDescent="0.25">
      <c r="A59" s="29"/>
      <c r="B59" s="29"/>
      <c r="C59" s="38"/>
      <c r="D59" s="38"/>
      <c r="E59" s="38"/>
      <c r="F59" s="38"/>
      <c r="G59" s="38"/>
      <c r="H59" s="38"/>
      <c r="I59" s="38"/>
      <c r="J59" s="38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T60" s="29"/>
      <c r="U60" s="29"/>
      <c r="V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T61" s="29"/>
      <c r="U61" s="29"/>
      <c r="V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T62" s="29"/>
      <c r="U62" s="29"/>
      <c r="V62" s="29"/>
    </row>
    <row r="63" spans="1:2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T63" s="29"/>
      <c r="U63" s="29"/>
      <c r="V63" s="29"/>
    </row>
    <row r="64" spans="1:2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T64" s="29"/>
      <c r="U64" s="29"/>
      <c r="V64" s="29"/>
    </row>
    <row r="65" spans="1:2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T65" s="29"/>
      <c r="U65" s="29"/>
      <c r="V65" s="29"/>
    </row>
    <row r="66" spans="1:2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T66" s="29"/>
      <c r="U66" s="29"/>
      <c r="V66" s="29"/>
    </row>
    <row r="67" spans="1:2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T67" s="29"/>
      <c r="U67" s="29"/>
      <c r="V67" s="29"/>
    </row>
    <row r="68" spans="1:2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2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2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2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2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2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2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2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2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2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2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2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2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Jeff Wright</cp:lastModifiedBy>
  <cp:lastPrinted>2020-09-15T14:45:31Z</cp:lastPrinted>
  <dcterms:created xsi:type="dcterms:W3CDTF">2020-04-08T14:34:01Z</dcterms:created>
  <dcterms:modified xsi:type="dcterms:W3CDTF">2021-01-18T16:38:39Z</dcterms:modified>
</cp:coreProperties>
</file>